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p\Downloads\AgBio Logic Changes\"/>
    </mc:Choice>
  </mc:AlternateContent>
  <xr:revisionPtr revIDLastSave="0" documentId="13_ncr:1_{0B96CDDA-8F9E-432C-98CF-E2A118C5FACE}" xr6:coauthVersionLast="47" xr6:coauthVersionMax="47" xr10:uidLastSave="{00000000-0000-0000-0000-000000000000}"/>
  <bookViews>
    <workbookView xWindow="3570" yWindow="4500" windowWidth="23370" windowHeight="15345" xr2:uid="{00000000-000D-0000-FFFF-FFFF00000000}"/>
  </bookViews>
  <sheets>
    <sheet name="Sheet1" sheetId="1" r:id="rId1"/>
  </sheets>
  <definedNames>
    <definedName name="_xlnm.Print_Area" localSheetId="0">Sheet1!$A$26:$Z$42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1" i="1" l="1"/>
  <c r="AF21" i="1"/>
  <c r="AE21" i="1"/>
  <c r="AD21" i="1"/>
  <c r="AC21" i="1"/>
  <c r="AB21" i="1"/>
  <c r="AA21" i="1"/>
  <c r="Z21" i="1"/>
  <c r="AG16" i="1"/>
  <c r="AF16" i="1"/>
  <c r="AE16" i="1"/>
  <c r="AD16" i="1"/>
  <c r="AC16" i="1"/>
  <c r="AB16" i="1"/>
  <c r="AA16" i="1"/>
  <c r="Z16" i="1"/>
  <c r="K21" i="1"/>
  <c r="J21" i="1"/>
  <c r="K16" i="1"/>
  <c r="J16" i="1"/>
  <c r="F21" i="1"/>
  <c r="E21" i="1"/>
  <c r="G20" i="1"/>
  <c r="G19" i="1"/>
  <c r="G18" i="1"/>
  <c r="G17" i="1"/>
  <c r="G21" i="1" s="1"/>
  <c r="AH17" i="1" s="1"/>
  <c r="AH21" i="1" s="1"/>
  <c r="F16" i="1"/>
  <c r="E16" i="1"/>
  <c r="G15" i="1"/>
  <c r="G14" i="1"/>
  <c r="G13" i="1"/>
  <c r="G12" i="1"/>
  <c r="G16" i="1" s="1"/>
  <c r="AH12" i="1" s="1"/>
  <c r="AH16" i="1" s="1"/>
  <c r="X21" i="1" l="1"/>
  <c r="X16" i="1"/>
  <c r="Y16" i="1" l="1"/>
  <c r="Q16" i="1"/>
  <c r="R16" i="1"/>
  <c r="S16" i="1"/>
  <c r="T16" i="1"/>
  <c r="U16" i="1"/>
  <c r="V16" i="1"/>
  <c r="W16" i="1"/>
  <c r="Q21" i="1"/>
  <c r="R21" i="1"/>
  <c r="S21" i="1"/>
  <c r="T21" i="1"/>
  <c r="U21" i="1"/>
  <c r="V21" i="1"/>
  <c r="W21" i="1"/>
  <c r="Y21" i="1"/>
  <c r="N21" i="1"/>
  <c r="N16" i="1"/>
  <c r="M21" i="1"/>
  <c r="M16" i="1"/>
  <c r="P21" i="1" l="1"/>
  <c r="O21" i="1"/>
  <c r="L21" i="1"/>
  <c r="I21" i="1"/>
  <c r="H21" i="1"/>
  <c r="P16" i="1"/>
  <c r="O16" i="1"/>
  <c r="L16" i="1"/>
  <c r="I16" i="1"/>
  <c r="H16" i="1"/>
</calcChain>
</file>

<file path=xl/sharedStrings.xml><?xml version="1.0" encoding="utf-8"?>
<sst xmlns="http://schemas.openxmlformats.org/spreadsheetml/2006/main" count="275" uniqueCount="74">
  <si>
    <t>Harvest</t>
  </si>
  <si>
    <t>Seeding</t>
  </si>
  <si>
    <t>Plant</t>
  </si>
  <si>
    <t>plot</t>
  </si>
  <si>
    <t>adjusted to</t>
  </si>
  <si>
    <t>density</t>
  </si>
  <si>
    <t>moisture</t>
  </si>
  <si>
    <t>weight</t>
  </si>
  <si>
    <t>width</t>
  </si>
  <si>
    <t>length</t>
  </si>
  <si>
    <t>per acre</t>
  </si>
  <si>
    <t>vigor</t>
  </si>
  <si>
    <t>%</t>
  </si>
  <si>
    <t>lbs</t>
  </si>
  <si>
    <t>ft</t>
  </si>
  <si>
    <t>x1000</t>
  </si>
  <si>
    <t>CORN</t>
  </si>
  <si>
    <t>replication</t>
  </si>
  <si>
    <t>treatment</t>
  </si>
  <si>
    <t>description</t>
  </si>
  <si>
    <t>1-5</t>
  </si>
  <si>
    <t>5 = best</t>
  </si>
  <si>
    <t>100 plants</t>
  </si>
  <si>
    <t>Planted</t>
  </si>
  <si>
    <t>plant density</t>
  </si>
  <si>
    <t>stalk lodging</t>
  </si>
  <si>
    <t>*</t>
  </si>
  <si>
    <t>HARVEST COMPLETE</t>
  </si>
  <si>
    <t>5 = severe</t>
  </si>
  <si>
    <t>PreHarvest</t>
  </si>
  <si>
    <t>VT</t>
  </si>
  <si>
    <t>R3</t>
  </si>
  <si>
    <t>R5</t>
  </si>
  <si>
    <t>plot overall</t>
  </si>
  <si>
    <t>leaf disease</t>
  </si>
  <si>
    <t>appearance</t>
  </si>
  <si>
    <t>score</t>
  </si>
  <si>
    <t>0-5</t>
  </si>
  <si>
    <t>R1</t>
  </si>
  <si>
    <t>DONE</t>
  </si>
  <si>
    <t>5 = flat</t>
  </si>
  <si>
    <t>Base fungicide/insecticide seed treatment (Maxim Quattro Cruiser 500)</t>
  </si>
  <si>
    <t>all treatments 5.0 gal/acre water volume In-furrow</t>
  </si>
  <si>
    <t>foliar water volume = 15 gal/acre, 40 psi, flood flan nozzles</t>
  </si>
  <si>
    <t>28 DAP</t>
  </si>
  <si>
    <t>V3</t>
  </si>
  <si>
    <t>AgBio Logic 2024</t>
  </si>
  <si>
    <t>Jerry O'Dell</t>
  </si>
  <si>
    <t>2024-243</t>
  </si>
  <si>
    <t>Findlay</t>
  </si>
  <si>
    <t>AgBio Logic Start Right 2.0: Corn Silage</t>
  </si>
  <si>
    <t>Silage</t>
  </si>
  <si>
    <t>Silage yield</t>
  </si>
  <si>
    <t>silage</t>
  </si>
  <si>
    <t>@65%</t>
  </si>
  <si>
    <t>tons/acre</t>
  </si>
  <si>
    <t>samples composited across reps into one sample per treatment</t>
  </si>
  <si>
    <t>CP</t>
  </si>
  <si>
    <t>NDF</t>
  </si>
  <si>
    <t>ADF</t>
  </si>
  <si>
    <t>tNDFD48</t>
  </si>
  <si>
    <t>Starch</t>
  </si>
  <si>
    <t>C-Ash</t>
  </si>
  <si>
    <t>C-Fat</t>
  </si>
  <si>
    <t>Milk/ton</t>
  </si>
  <si>
    <t>Milk/acre</t>
  </si>
  <si>
    <t>DON</t>
  </si>
  <si>
    <t>lb</t>
  </si>
  <si>
    <t>ppm</t>
  </si>
  <si>
    <t>&lt;1.0</t>
  </si>
  <si>
    <t>composite</t>
  </si>
  <si>
    <t>Start Right 2.0 @1.0 qt/acre LIF placement at planting May 15, 2024</t>
  </si>
  <si>
    <t>10-34-0 starter @4.75 gals/acre LIF placement at planting May 15, 2024</t>
  </si>
  <si>
    <t>10-34-0 starter @5.0 gals/acre LIF placement at planting May 15,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</si>
</sst>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15" fontId="6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centerContinuous" vertical="center"/>
    </xf>
    <xf numFmtId="15" fontId="6" fillId="0" borderId="1" xfId="0" applyNumberFormat="1" applyFont="1" applyBorder="1" applyAlignment="1" applyProtection="1">
      <alignment horizontal="centerContinuous" vertical="center"/>
      <protection locked="0"/>
    </xf>
    <xf numFmtId="0" fontId="0" fillId="0" borderId="1" xfId="0" applyBorder="1" applyAlignment="1">
      <alignment horizontal="centerContinuous" vertical="center"/>
    </xf>
    <xf numFmtId="164" fontId="5" fillId="0" borderId="0" xfId="0" quotePrefix="1" applyNumberFormat="1" applyFont="1" applyAlignment="1">
      <alignment horizontal="center"/>
    </xf>
    <xf numFmtId="164" fontId="6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42"/>
  <sheetViews>
    <sheetView tabSelected="1" zoomScaleNormal="100" workbookViewId="0"/>
  </sheetViews>
  <sheetFormatPr defaultColWidth="8.85546875" defaultRowHeight="15" x14ac:dyDescent="0.25"/>
  <cols>
    <col min="1" max="1" width="25.7109375" customWidth="1"/>
    <col min="2" max="2" width="11.42578125" customWidth="1"/>
    <col min="3" max="3" width="83.42578125" customWidth="1"/>
    <col min="4" max="4" width="9.28515625" customWidth="1"/>
    <col min="5" max="6" width="13.28515625" customWidth="1"/>
    <col min="7" max="7" width="13.140625" customWidth="1"/>
    <col min="8" max="8" width="15.42578125" customWidth="1"/>
    <col min="9" max="9" width="16.7109375" customWidth="1"/>
    <col min="10" max="10" width="14.140625" customWidth="1"/>
    <col min="11" max="11" width="13.140625" customWidth="1"/>
    <col min="12" max="12" width="13.28515625" customWidth="1"/>
    <col min="13" max="13" width="16.7109375" customWidth="1"/>
    <col min="14" max="20" width="13.28515625" customWidth="1"/>
    <col min="21" max="21" width="15.140625" customWidth="1"/>
    <col min="22" max="22" width="12.85546875" customWidth="1"/>
    <col min="23" max="23" width="13.28515625" customWidth="1"/>
    <col min="24" max="24" width="13.42578125" customWidth="1"/>
    <col min="25" max="25" width="16.42578125" customWidth="1"/>
    <col min="26" max="26" width="14.28515625" customWidth="1"/>
    <col min="27" max="27" width="14.7109375" customWidth="1"/>
    <col min="28" max="28" width="18.28515625" customWidth="1"/>
    <col min="29" max="29" width="15.7109375" customWidth="1"/>
    <col min="30" max="30" width="15.28515625" customWidth="1"/>
    <col min="31" max="31" width="15.140625" customWidth="1"/>
    <col min="32" max="32" width="17.140625" customWidth="1"/>
    <col min="33" max="37" width="17.42578125" customWidth="1"/>
    <col min="38" max="38" width="17.140625" customWidth="1"/>
    <col min="39" max="39" width="16.42578125" customWidth="1"/>
    <col min="40" max="40" width="16.7109375" customWidth="1"/>
    <col min="41" max="41" width="15.42578125" customWidth="1"/>
    <col min="42" max="42" width="16.7109375" customWidth="1"/>
    <col min="43" max="43" width="15.28515625" customWidth="1"/>
    <col min="44" max="44" width="16.42578125" customWidth="1"/>
    <col min="45" max="45" width="15.7109375" customWidth="1"/>
    <col min="46" max="46" width="15.42578125" customWidth="1"/>
    <col min="47" max="47" width="16.140625" customWidth="1"/>
    <col min="48" max="48" width="15.42578125" customWidth="1"/>
    <col min="49" max="49" width="16.85546875" customWidth="1"/>
    <col min="50" max="50" width="16.7109375" customWidth="1"/>
    <col min="51" max="51" width="15.42578125" customWidth="1"/>
    <col min="52" max="52" width="16.42578125" customWidth="1"/>
    <col min="53" max="53" width="15.140625" customWidth="1"/>
    <col min="54" max="55" width="16.28515625" customWidth="1"/>
    <col min="56" max="56" width="15.42578125" customWidth="1"/>
    <col min="57" max="57" width="18.42578125" customWidth="1"/>
    <col min="58" max="58" width="16.140625" customWidth="1"/>
    <col min="59" max="59" width="15.42578125" customWidth="1"/>
    <col min="60" max="60" width="16.42578125" customWidth="1"/>
    <col min="61" max="61" width="15.28515625" customWidth="1"/>
    <col min="62" max="62" width="14.7109375" customWidth="1"/>
    <col min="63" max="64" width="14.85546875" customWidth="1"/>
    <col min="65" max="65" width="11.28515625" customWidth="1"/>
    <col min="66" max="66" width="11.85546875" customWidth="1"/>
    <col min="67" max="67" width="11" customWidth="1"/>
    <col min="68" max="68" width="10.85546875" customWidth="1"/>
    <col min="69" max="69" width="12.140625" customWidth="1"/>
    <col min="70" max="70" width="12" customWidth="1"/>
    <col min="71" max="71" width="13.28515625" customWidth="1"/>
  </cols>
  <sheetData>
    <row r="1" spans="1:86" ht="28.5" x14ac:dyDescent="0.45">
      <c r="A1" s="22" t="s">
        <v>46</v>
      </c>
    </row>
    <row r="2" spans="1:86" ht="18.75" x14ac:dyDescent="0.3">
      <c r="A2" s="5" t="s">
        <v>47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</row>
    <row r="3" spans="1:86" ht="18.75" x14ac:dyDescent="0.3">
      <c r="A3" s="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ht="18.75" x14ac:dyDescent="0.3">
      <c r="A4" s="3"/>
      <c r="C4" s="8"/>
      <c r="D4" s="8"/>
      <c r="E4" s="9"/>
      <c r="F4" s="9"/>
      <c r="G4" s="9"/>
      <c r="H4" s="9"/>
      <c r="I4" s="9"/>
      <c r="J4" s="9"/>
      <c r="K4" s="9"/>
      <c r="L4" s="9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B4" s="11"/>
      <c r="AC4" s="11"/>
      <c r="AD4" s="11"/>
      <c r="AE4" s="11"/>
      <c r="AF4" s="11"/>
      <c r="AG4" s="11"/>
      <c r="AH4" s="11"/>
      <c r="BC4" s="11"/>
      <c r="BD4" s="11"/>
      <c r="BE4" s="11"/>
      <c r="BF4" s="11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</row>
    <row r="5" spans="1:86" ht="15.75" x14ac:dyDescent="0.25">
      <c r="A5" s="2"/>
      <c r="C5" s="8"/>
      <c r="D5" s="8"/>
      <c r="E5" s="9" t="s">
        <v>26</v>
      </c>
      <c r="F5" s="9" t="s">
        <v>26</v>
      </c>
      <c r="G5" s="9" t="s">
        <v>26</v>
      </c>
      <c r="H5" s="9" t="s">
        <v>26</v>
      </c>
      <c r="I5" s="9" t="s">
        <v>26</v>
      </c>
      <c r="J5" s="9" t="s">
        <v>26</v>
      </c>
      <c r="K5" s="9" t="s">
        <v>26</v>
      </c>
      <c r="L5" s="9" t="s">
        <v>26</v>
      </c>
      <c r="M5" s="9" t="s">
        <v>26</v>
      </c>
      <c r="N5" s="9" t="s">
        <v>26</v>
      </c>
      <c r="O5" s="9" t="s">
        <v>26</v>
      </c>
      <c r="P5" s="9" t="s">
        <v>26</v>
      </c>
      <c r="Q5" s="9" t="s">
        <v>26</v>
      </c>
      <c r="R5" s="9" t="s">
        <v>26</v>
      </c>
      <c r="S5" s="9" t="s">
        <v>26</v>
      </c>
      <c r="T5" s="9" t="s">
        <v>26</v>
      </c>
      <c r="U5" s="9" t="s">
        <v>26</v>
      </c>
      <c r="V5" s="9" t="s">
        <v>26</v>
      </c>
      <c r="W5" s="9" t="s">
        <v>26</v>
      </c>
      <c r="X5" s="9" t="s">
        <v>26</v>
      </c>
      <c r="Y5" s="9" t="s">
        <v>26</v>
      </c>
      <c r="Z5" s="9" t="s">
        <v>26</v>
      </c>
      <c r="AA5" s="9" t="s">
        <v>26</v>
      </c>
      <c r="AB5" s="9" t="s">
        <v>26</v>
      </c>
      <c r="AC5" s="9" t="s">
        <v>26</v>
      </c>
      <c r="AD5" s="9" t="s">
        <v>26</v>
      </c>
      <c r="AE5" s="9" t="s">
        <v>26</v>
      </c>
      <c r="AF5" s="9" t="s">
        <v>26</v>
      </c>
      <c r="AG5" s="9" t="s">
        <v>26</v>
      </c>
      <c r="AH5" s="9" t="s">
        <v>26</v>
      </c>
      <c r="AI5" s="9" t="s">
        <v>26</v>
      </c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</row>
    <row r="6" spans="1:86" ht="15.75" x14ac:dyDescent="0.25">
      <c r="C6" s="8"/>
      <c r="D6" s="8"/>
      <c r="E6" s="12" t="s">
        <v>51</v>
      </c>
      <c r="F6" s="12" t="s">
        <v>51</v>
      </c>
      <c r="G6" s="12" t="s">
        <v>51</v>
      </c>
      <c r="H6" s="8"/>
      <c r="I6" s="8"/>
      <c r="J6" s="8"/>
      <c r="K6" s="8"/>
      <c r="L6" s="13"/>
      <c r="M6" s="11">
        <v>45455</v>
      </c>
      <c r="N6" s="11" t="s">
        <v>21</v>
      </c>
      <c r="O6" s="11" t="s">
        <v>21</v>
      </c>
      <c r="P6" s="11" t="s">
        <v>21</v>
      </c>
      <c r="Q6" s="11" t="s">
        <v>21</v>
      </c>
      <c r="R6" s="11" t="s">
        <v>21</v>
      </c>
      <c r="S6" s="11" t="s">
        <v>21</v>
      </c>
      <c r="T6" s="11" t="s">
        <v>28</v>
      </c>
      <c r="U6" s="11" t="s">
        <v>28</v>
      </c>
      <c r="V6" s="11" t="s">
        <v>28</v>
      </c>
      <c r="W6" s="11">
        <v>45549</v>
      </c>
      <c r="Y6" s="11" t="s">
        <v>40</v>
      </c>
      <c r="AA6" s="17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</row>
    <row r="7" spans="1:86" ht="18.75" x14ac:dyDescent="0.3">
      <c r="A7" s="23" t="s">
        <v>16</v>
      </c>
      <c r="B7" s="3"/>
      <c r="C7" s="23" t="s">
        <v>50</v>
      </c>
      <c r="D7" s="8"/>
      <c r="E7" s="24">
        <v>45549</v>
      </c>
      <c r="F7" s="24">
        <v>45549</v>
      </c>
      <c r="G7" s="24">
        <v>45549</v>
      </c>
      <c r="H7" s="11">
        <v>45427</v>
      </c>
      <c r="I7" s="11">
        <v>45427</v>
      </c>
      <c r="J7" s="12" t="s">
        <v>51</v>
      </c>
      <c r="K7" s="12" t="s">
        <v>51</v>
      </c>
      <c r="L7" s="11">
        <v>45427</v>
      </c>
      <c r="M7" s="12" t="s">
        <v>44</v>
      </c>
      <c r="N7" s="11">
        <v>45455</v>
      </c>
      <c r="O7" s="11">
        <v>45461</v>
      </c>
      <c r="P7" s="11">
        <v>45495</v>
      </c>
      <c r="Q7" s="11">
        <v>45502</v>
      </c>
      <c r="R7" s="11">
        <v>45516</v>
      </c>
      <c r="S7" s="11">
        <v>45549</v>
      </c>
      <c r="T7" s="11">
        <v>45495</v>
      </c>
      <c r="U7" s="11">
        <v>45516</v>
      </c>
      <c r="V7" s="11">
        <v>45549</v>
      </c>
      <c r="W7" s="12" t="s">
        <v>29</v>
      </c>
      <c r="X7" s="11"/>
      <c r="Y7" s="11" t="s">
        <v>22</v>
      </c>
      <c r="Z7" s="25" t="s">
        <v>56</v>
      </c>
      <c r="AA7" s="26"/>
      <c r="AB7" s="27"/>
      <c r="AC7" s="27"/>
      <c r="AD7" s="27"/>
      <c r="AE7" s="27"/>
      <c r="AF7" s="27"/>
      <c r="AG7" s="27"/>
      <c r="AH7" s="27"/>
      <c r="AI7" s="27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</row>
    <row r="8" spans="1:86" ht="15.75" x14ac:dyDescent="0.25">
      <c r="A8" s="12" t="s">
        <v>49</v>
      </c>
      <c r="B8" s="14" t="s">
        <v>39</v>
      </c>
      <c r="C8" s="14" t="s">
        <v>27</v>
      </c>
      <c r="D8" s="14"/>
      <c r="E8" s="15" t="s">
        <v>0</v>
      </c>
      <c r="F8" s="15" t="s">
        <v>0</v>
      </c>
      <c r="G8" s="15" t="s">
        <v>52</v>
      </c>
      <c r="H8" s="15" t="s">
        <v>23</v>
      </c>
      <c r="I8" s="15" t="s">
        <v>23</v>
      </c>
      <c r="J8" s="24">
        <v>45549</v>
      </c>
      <c r="K8" s="24">
        <v>45549</v>
      </c>
      <c r="L8" s="15" t="s">
        <v>1</v>
      </c>
      <c r="M8" s="12" t="s">
        <v>2</v>
      </c>
      <c r="N8" s="12" t="s">
        <v>44</v>
      </c>
      <c r="O8" s="12" t="s">
        <v>45</v>
      </c>
      <c r="P8" s="12" t="s">
        <v>30</v>
      </c>
      <c r="Q8" s="12" t="s">
        <v>38</v>
      </c>
      <c r="R8" s="12" t="s">
        <v>31</v>
      </c>
      <c r="S8" s="12" t="s">
        <v>32</v>
      </c>
      <c r="T8" s="12" t="s">
        <v>30</v>
      </c>
      <c r="U8" s="12" t="s">
        <v>31</v>
      </c>
      <c r="V8" s="12" t="s">
        <v>32</v>
      </c>
      <c r="W8" s="12" t="s">
        <v>33</v>
      </c>
      <c r="X8" s="11">
        <v>45549</v>
      </c>
      <c r="Y8" s="11">
        <v>45549</v>
      </c>
      <c r="Z8" s="24">
        <v>45549</v>
      </c>
      <c r="AA8" s="24">
        <v>45549</v>
      </c>
      <c r="AB8" s="24">
        <v>45549</v>
      </c>
      <c r="AC8" s="24">
        <v>45549</v>
      </c>
      <c r="AD8" s="24">
        <v>45549</v>
      </c>
      <c r="AE8" s="24">
        <v>45549</v>
      </c>
      <c r="AF8" s="24">
        <v>45549</v>
      </c>
      <c r="AG8" s="24">
        <v>45549</v>
      </c>
      <c r="AH8" s="24">
        <v>45549</v>
      </c>
      <c r="AI8" s="24">
        <v>45549</v>
      </c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</row>
    <row r="9" spans="1:86" ht="15.75" x14ac:dyDescent="0.25">
      <c r="A9" s="2"/>
      <c r="B9" s="7"/>
      <c r="C9" s="12" t="s">
        <v>42</v>
      </c>
      <c r="D9" s="2"/>
      <c r="E9" s="15" t="s">
        <v>53</v>
      </c>
      <c r="F9" s="12" t="s">
        <v>3</v>
      </c>
      <c r="G9" s="12" t="s">
        <v>4</v>
      </c>
      <c r="H9" s="15" t="s">
        <v>3</v>
      </c>
      <c r="I9" s="15" t="s">
        <v>3</v>
      </c>
      <c r="J9" s="15" t="s">
        <v>3</v>
      </c>
      <c r="K9" s="15" t="s">
        <v>3</v>
      </c>
      <c r="L9" s="15" t="s">
        <v>5</v>
      </c>
      <c r="M9" s="15" t="s">
        <v>5</v>
      </c>
      <c r="N9" s="12" t="s">
        <v>2</v>
      </c>
      <c r="O9" s="12" t="s">
        <v>2</v>
      </c>
      <c r="P9" s="12" t="s">
        <v>2</v>
      </c>
      <c r="Q9" s="12" t="s">
        <v>2</v>
      </c>
      <c r="R9" s="12" t="s">
        <v>2</v>
      </c>
      <c r="S9" s="12" t="s">
        <v>2</v>
      </c>
      <c r="T9" s="12" t="s">
        <v>34</v>
      </c>
      <c r="U9" s="12" t="s">
        <v>34</v>
      </c>
      <c r="V9" s="12" t="s">
        <v>34</v>
      </c>
      <c r="W9" s="12" t="s">
        <v>35</v>
      </c>
      <c r="X9" s="15" t="s">
        <v>0</v>
      </c>
      <c r="Y9" s="15" t="s">
        <v>0</v>
      </c>
      <c r="Z9" s="12" t="s">
        <v>51</v>
      </c>
      <c r="AA9" s="12" t="s">
        <v>51</v>
      </c>
      <c r="AB9" s="12" t="s">
        <v>51</v>
      </c>
      <c r="AC9" s="12" t="s">
        <v>51</v>
      </c>
      <c r="AD9" s="12" t="s">
        <v>51</v>
      </c>
      <c r="AE9" s="12" t="s">
        <v>51</v>
      </c>
      <c r="AF9" s="12" t="s">
        <v>51</v>
      </c>
      <c r="AG9" s="12" t="s">
        <v>51</v>
      </c>
      <c r="AH9" s="12" t="s">
        <v>51</v>
      </c>
      <c r="AI9" s="12" t="s">
        <v>51</v>
      </c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</row>
    <row r="10" spans="1:86" ht="15.75" x14ac:dyDescent="0.25">
      <c r="A10" s="17" t="s">
        <v>48</v>
      </c>
      <c r="B10" s="6"/>
      <c r="C10" s="12" t="s">
        <v>43</v>
      </c>
      <c r="D10" s="2"/>
      <c r="E10" s="15" t="s">
        <v>6</v>
      </c>
      <c r="F10" s="15" t="s">
        <v>7</v>
      </c>
      <c r="G10" s="16" t="s">
        <v>54</v>
      </c>
      <c r="H10" s="15" t="s">
        <v>8</v>
      </c>
      <c r="I10" s="15" t="s">
        <v>9</v>
      </c>
      <c r="J10" s="15" t="s">
        <v>8</v>
      </c>
      <c r="K10" s="15" t="s">
        <v>9</v>
      </c>
      <c r="L10" s="15" t="s">
        <v>10</v>
      </c>
      <c r="M10" s="12" t="s">
        <v>10</v>
      </c>
      <c r="N10" s="12" t="s">
        <v>11</v>
      </c>
      <c r="O10" s="12" t="s">
        <v>11</v>
      </c>
      <c r="P10" s="12" t="s">
        <v>11</v>
      </c>
      <c r="Q10" s="12" t="s">
        <v>11</v>
      </c>
      <c r="R10" s="12" t="s">
        <v>11</v>
      </c>
      <c r="S10" s="12" t="s">
        <v>11</v>
      </c>
      <c r="T10" s="12" t="s">
        <v>36</v>
      </c>
      <c r="U10" s="12" t="s">
        <v>36</v>
      </c>
      <c r="V10" s="12" t="s">
        <v>36</v>
      </c>
      <c r="W10" s="11" t="s">
        <v>21</v>
      </c>
      <c r="X10" s="12" t="s">
        <v>24</v>
      </c>
      <c r="Y10" s="12" t="s">
        <v>25</v>
      </c>
      <c r="Z10" s="11" t="s">
        <v>57</v>
      </c>
      <c r="AA10" s="12" t="s">
        <v>58</v>
      </c>
      <c r="AB10" s="12" t="s">
        <v>59</v>
      </c>
      <c r="AC10" s="12" t="s">
        <v>60</v>
      </c>
      <c r="AD10" s="12" t="s">
        <v>61</v>
      </c>
      <c r="AE10" s="12" t="s">
        <v>62</v>
      </c>
      <c r="AF10" s="12" t="s">
        <v>63</v>
      </c>
      <c r="AG10" s="12" t="s">
        <v>64</v>
      </c>
      <c r="AH10" s="12" t="s">
        <v>65</v>
      </c>
      <c r="AI10" s="12" t="s">
        <v>66</v>
      </c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</row>
    <row r="11" spans="1:86" ht="15.75" x14ac:dyDescent="0.25">
      <c r="A11" s="1" t="s">
        <v>17</v>
      </c>
      <c r="B11" s="1" t="s">
        <v>18</v>
      </c>
      <c r="C11" s="12" t="s">
        <v>19</v>
      </c>
      <c r="D11" s="12" t="s">
        <v>3</v>
      </c>
      <c r="E11" s="15" t="s">
        <v>12</v>
      </c>
      <c r="F11" s="15" t="s">
        <v>13</v>
      </c>
      <c r="G11" s="15" t="s">
        <v>55</v>
      </c>
      <c r="H11" s="15" t="s">
        <v>14</v>
      </c>
      <c r="I11" s="15" t="s">
        <v>14</v>
      </c>
      <c r="J11" s="15" t="s">
        <v>14</v>
      </c>
      <c r="K11" s="15" t="s">
        <v>14</v>
      </c>
      <c r="L11" s="15" t="s">
        <v>15</v>
      </c>
      <c r="M11" s="12" t="s">
        <v>15</v>
      </c>
      <c r="N11" s="17" t="s">
        <v>20</v>
      </c>
      <c r="O11" s="17" t="s">
        <v>20</v>
      </c>
      <c r="P11" s="17" t="s">
        <v>20</v>
      </c>
      <c r="Q11" s="17" t="s">
        <v>20</v>
      </c>
      <c r="R11" s="17" t="s">
        <v>20</v>
      </c>
      <c r="S11" s="17" t="s">
        <v>20</v>
      </c>
      <c r="T11" s="17" t="s">
        <v>37</v>
      </c>
      <c r="U11" s="17" t="s">
        <v>37</v>
      </c>
      <c r="V11" s="17" t="s">
        <v>37</v>
      </c>
      <c r="W11" s="17" t="s">
        <v>20</v>
      </c>
      <c r="X11" s="17" t="s">
        <v>15</v>
      </c>
      <c r="Y11" s="17" t="s">
        <v>20</v>
      </c>
      <c r="Z11" s="12" t="s">
        <v>12</v>
      </c>
      <c r="AA11" s="17" t="s">
        <v>12</v>
      </c>
      <c r="AB11" s="12" t="s">
        <v>12</v>
      </c>
      <c r="AC11" s="12" t="s">
        <v>12</v>
      </c>
      <c r="AD11" s="12" t="s">
        <v>12</v>
      </c>
      <c r="AE11" s="17" t="s">
        <v>12</v>
      </c>
      <c r="AF11" s="12" t="s">
        <v>12</v>
      </c>
      <c r="AG11" s="17" t="s">
        <v>67</v>
      </c>
      <c r="AH11" s="17" t="s">
        <v>67</v>
      </c>
      <c r="AI11" s="17" t="s">
        <v>68</v>
      </c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</row>
    <row r="12" spans="1:86" ht="15.75" x14ac:dyDescent="0.25">
      <c r="A12" s="4">
        <v>1</v>
      </c>
      <c r="B12" s="4">
        <v>1</v>
      </c>
      <c r="C12" s="9" t="s">
        <v>41</v>
      </c>
      <c r="D12" s="9">
        <v>101</v>
      </c>
      <c r="E12" s="18">
        <v>66.37</v>
      </c>
      <c r="F12" s="18">
        <v>144.71</v>
      </c>
      <c r="G12" s="18">
        <f t="shared" ref="G12:G15" si="0">(43560/(5*20))*F12*((100-E12)/(100-65))/2000</f>
        <v>30.284139769714287</v>
      </c>
      <c r="H12" s="19">
        <v>10</v>
      </c>
      <c r="I12" s="19">
        <v>50</v>
      </c>
      <c r="J12" s="19">
        <v>5</v>
      </c>
      <c r="K12" s="19">
        <v>20</v>
      </c>
      <c r="L12" s="19">
        <v>35</v>
      </c>
      <c r="M12" s="19">
        <v>33.799999999999997</v>
      </c>
      <c r="N12" s="19">
        <v>3</v>
      </c>
      <c r="O12" s="19">
        <v>3</v>
      </c>
      <c r="P12" s="19">
        <v>4</v>
      </c>
      <c r="Q12" s="19">
        <v>4</v>
      </c>
      <c r="R12" s="19">
        <v>4</v>
      </c>
      <c r="S12" s="19">
        <v>4</v>
      </c>
      <c r="T12" s="19">
        <v>0</v>
      </c>
      <c r="U12" s="19">
        <v>0</v>
      </c>
      <c r="V12" s="19">
        <v>1</v>
      </c>
      <c r="W12" s="19">
        <v>5</v>
      </c>
      <c r="X12" s="19">
        <v>33.799999999999997</v>
      </c>
      <c r="Y12" s="19">
        <v>1</v>
      </c>
      <c r="Z12" s="18">
        <v>8.14</v>
      </c>
      <c r="AA12" s="18">
        <v>39.65</v>
      </c>
      <c r="AB12" s="18">
        <v>21.14</v>
      </c>
      <c r="AC12" s="18">
        <v>63.89</v>
      </c>
      <c r="AD12" s="18">
        <v>34.29</v>
      </c>
      <c r="AE12" s="18">
        <v>3.91</v>
      </c>
      <c r="AF12" s="18">
        <v>1.89</v>
      </c>
      <c r="AG12" s="9">
        <v>3336</v>
      </c>
      <c r="AH12" s="19">
        <f>SUM(AG12*G16)</f>
        <v>105371.53197742286</v>
      </c>
      <c r="AI12" s="28" t="s">
        <v>69</v>
      </c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</row>
    <row r="13" spans="1:86" ht="15.75" x14ac:dyDescent="0.25">
      <c r="A13" s="4">
        <v>2</v>
      </c>
      <c r="B13" s="4">
        <v>1</v>
      </c>
      <c r="C13" s="9"/>
      <c r="D13" s="9">
        <v>202</v>
      </c>
      <c r="E13" s="18">
        <v>65.27</v>
      </c>
      <c r="F13" s="18">
        <v>153.27000000000001</v>
      </c>
      <c r="G13" s="18">
        <f t="shared" si="0"/>
        <v>33.124686125142873</v>
      </c>
      <c r="H13" s="19">
        <v>10</v>
      </c>
      <c r="I13" s="19">
        <v>50</v>
      </c>
      <c r="J13" s="19">
        <v>5</v>
      </c>
      <c r="K13" s="19">
        <v>20</v>
      </c>
      <c r="L13" s="19">
        <v>35</v>
      </c>
      <c r="M13" s="19">
        <v>33.700000000000003</v>
      </c>
      <c r="N13" s="19">
        <v>4</v>
      </c>
      <c r="O13" s="19">
        <v>3</v>
      </c>
      <c r="P13" s="19">
        <v>4</v>
      </c>
      <c r="Q13" s="19">
        <v>4</v>
      </c>
      <c r="R13" s="19">
        <v>3</v>
      </c>
      <c r="S13" s="19">
        <v>3</v>
      </c>
      <c r="T13" s="19">
        <v>0</v>
      </c>
      <c r="U13" s="19">
        <v>0</v>
      </c>
      <c r="V13" s="19">
        <v>2</v>
      </c>
      <c r="W13" s="19">
        <v>5</v>
      </c>
      <c r="X13" s="19">
        <v>33.6</v>
      </c>
      <c r="Y13" s="19">
        <v>1</v>
      </c>
      <c r="Z13" s="18" t="s">
        <v>70</v>
      </c>
      <c r="AA13" s="18" t="s">
        <v>70</v>
      </c>
      <c r="AB13" s="18" t="s">
        <v>70</v>
      </c>
      <c r="AC13" s="18" t="s">
        <v>70</v>
      </c>
      <c r="AD13" s="18" t="s">
        <v>70</v>
      </c>
      <c r="AE13" s="18" t="s">
        <v>70</v>
      </c>
      <c r="AF13" s="18" t="s">
        <v>70</v>
      </c>
      <c r="AG13" s="18" t="s">
        <v>70</v>
      </c>
      <c r="AH13" s="18" t="s">
        <v>70</v>
      </c>
      <c r="AI13" s="18" t="s">
        <v>70</v>
      </c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</row>
    <row r="14" spans="1:86" ht="15.75" x14ac:dyDescent="0.25">
      <c r="A14" s="4">
        <v>3</v>
      </c>
      <c r="B14" s="4">
        <v>1</v>
      </c>
      <c r="C14" s="9" t="s">
        <v>71</v>
      </c>
      <c r="D14" s="9">
        <v>302</v>
      </c>
      <c r="E14" s="18">
        <v>64.86</v>
      </c>
      <c r="F14" s="18">
        <v>141.63999999999999</v>
      </c>
      <c r="G14" s="18">
        <f t="shared" si="0"/>
        <v>30.972588767999998</v>
      </c>
      <c r="H14" s="19">
        <v>10</v>
      </c>
      <c r="I14" s="19">
        <v>50</v>
      </c>
      <c r="J14" s="19">
        <v>5</v>
      </c>
      <c r="K14" s="19">
        <v>20</v>
      </c>
      <c r="L14" s="19">
        <v>35</v>
      </c>
      <c r="M14" s="19">
        <v>33.799999999999997</v>
      </c>
      <c r="N14" s="19">
        <v>4</v>
      </c>
      <c r="O14" s="19">
        <v>4</v>
      </c>
      <c r="P14" s="19">
        <v>4</v>
      </c>
      <c r="Q14" s="19">
        <v>3</v>
      </c>
      <c r="R14" s="19">
        <v>3</v>
      </c>
      <c r="S14" s="19">
        <v>3</v>
      </c>
      <c r="T14" s="19">
        <v>0</v>
      </c>
      <c r="U14" s="19">
        <v>0</v>
      </c>
      <c r="V14" s="19">
        <v>1</v>
      </c>
      <c r="W14" s="19">
        <v>4</v>
      </c>
      <c r="X14" s="19">
        <v>33.799999999999997</v>
      </c>
      <c r="Y14" s="19">
        <v>1</v>
      </c>
      <c r="Z14" s="18" t="s">
        <v>70</v>
      </c>
      <c r="AA14" s="18" t="s">
        <v>70</v>
      </c>
      <c r="AB14" s="18" t="s">
        <v>70</v>
      </c>
      <c r="AC14" s="18" t="s">
        <v>70</v>
      </c>
      <c r="AD14" s="18" t="s">
        <v>70</v>
      </c>
      <c r="AE14" s="18" t="s">
        <v>70</v>
      </c>
      <c r="AF14" s="18" t="s">
        <v>70</v>
      </c>
      <c r="AG14" s="18" t="s">
        <v>70</v>
      </c>
      <c r="AH14" s="18" t="s">
        <v>70</v>
      </c>
      <c r="AI14" s="18" t="s">
        <v>70</v>
      </c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</row>
    <row r="15" spans="1:86" ht="15.75" x14ac:dyDescent="0.25">
      <c r="A15" s="4">
        <v>4</v>
      </c>
      <c r="B15" s="4">
        <v>1</v>
      </c>
      <c r="C15" s="9" t="s">
        <v>72</v>
      </c>
      <c r="D15" s="9">
        <v>401</v>
      </c>
      <c r="E15" s="18">
        <v>65.95</v>
      </c>
      <c r="F15" s="18">
        <v>150.85</v>
      </c>
      <c r="G15" s="18">
        <f t="shared" si="0"/>
        <v>31.963347899999995</v>
      </c>
      <c r="H15" s="19">
        <v>10</v>
      </c>
      <c r="I15" s="19">
        <v>50</v>
      </c>
      <c r="J15" s="19">
        <v>5</v>
      </c>
      <c r="K15" s="19">
        <v>20</v>
      </c>
      <c r="L15" s="19">
        <v>35</v>
      </c>
      <c r="M15" s="19">
        <v>33.700000000000003</v>
      </c>
      <c r="N15" s="19">
        <v>3</v>
      </c>
      <c r="O15" s="19">
        <v>4</v>
      </c>
      <c r="P15" s="19">
        <v>3</v>
      </c>
      <c r="Q15" s="19">
        <v>3</v>
      </c>
      <c r="R15" s="19">
        <v>4</v>
      </c>
      <c r="S15" s="19">
        <v>4</v>
      </c>
      <c r="T15" s="19">
        <v>0</v>
      </c>
      <c r="U15" s="19">
        <v>0</v>
      </c>
      <c r="V15" s="19">
        <v>1</v>
      </c>
      <c r="W15" s="19">
        <v>5</v>
      </c>
      <c r="X15" s="19">
        <v>33.700000000000003</v>
      </c>
      <c r="Y15" s="19">
        <v>1</v>
      </c>
      <c r="Z15" s="18" t="s">
        <v>70</v>
      </c>
      <c r="AA15" s="18" t="s">
        <v>70</v>
      </c>
      <c r="AB15" s="18" t="s">
        <v>70</v>
      </c>
      <c r="AC15" s="18" t="s">
        <v>70</v>
      </c>
      <c r="AD15" s="18" t="s">
        <v>70</v>
      </c>
      <c r="AE15" s="18" t="s">
        <v>70</v>
      </c>
      <c r="AF15" s="18" t="s">
        <v>70</v>
      </c>
      <c r="AG15" s="18" t="s">
        <v>70</v>
      </c>
      <c r="AH15" s="18" t="s">
        <v>70</v>
      </c>
      <c r="AI15" s="18" t="s">
        <v>70</v>
      </c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</row>
    <row r="16" spans="1:86" ht="15.75" x14ac:dyDescent="0.25">
      <c r="A16" s="4"/>
      <c r="B16" s="4"/>
      <c r="C16" s="20"/>
      <c r="D16" s="9"/>
      <c r="E16" s="21">
        <f t="shared" ref="E16:L16" si="1">AVERAGE(E12:E15)</f>
        <v>65.612499999999997</v>
      </c>
      <c r="F16" s="21">
        <f t="shared" si="1"/>
        <v>147.61750000000001</v>
      </c>
      <c r="G16" s="21">
        <f t="shared" si="1"/>
        <v>31.586190640714285</v>
      </c>
      <c r="H16" s="10">
        <f t="shared" si="1"/>
        <v>10</v>
      </c>
      <c r="I16" s="10">
        <f t="shared" si="1"/>
        <v>50</v>
      </c>
      <c r="J16" s="10">
        <f t="shared" si="1"/>
        <v>5</v>
      </c>
      <c r="K16" s="10">
        <f t="shared" si="1"/>
        <v>20</v>
      </c>
      <c r="L16" s="10">
        <f t="shared" si="1"/>
        <v>35</v>
      </c>
      <c r="M16" s="10">
        <f t="shared" ref="M16:AF16" si="2">AVERAGE(M12:M15)</f>
        <v>33.75</v>
      </c>
      <c r="N16" s="10">
        <f t="shared" si="2"/>
        <v>3.5</v>
      </c>
      <c r="O16" s="10">
        <f t="shared" si="2"/>
        <v>3.5</v>
      </c>
      <c r="P16" s="10">
        <f t="shared" si="2"/>
        <v>3.75</v>
      </c>
      <c r="Q16" s="10">
        <f t="shared" si="2"/>
        <v>3.5</v>
      </c>
      <c r="R16" s="10">
        <f t="shared" si="2"/>
        <v>3.5</v>
      </c>
      <c r="S16" s="10">
        <f t="shared" si="2"/>
        <v>3.5</v>
      </c>
      <c r="T16" s="10">
        <f t="shared" si="2"/>
        <v>0</v>
      </c>
      <c r="U16" s="10">
        <f t="shared" si="2"/>
        <v>0</v>
      </c>
      <c r="V16" s="10">
        <f t="shared" si="2"/>
        <v>1.25</v>
      </c>
      <c r="W16" s="10">
        <f t="shared" si="2"/>
        <v>4.75</v>
      </c>
      <c r="X16" s="10">
        <f t="shared" si="2"/>
        <v>33.725000000000001</v>
      </c>
      <c r="Y16" s="10">
        <f t="shared" si="2"/>
        <v>1</v>
      </c>
      <c r="Z16" s="21">
        <f t="shared" si="2"/>
        <v>8.14</v>
      </c>
      <c r="AA16" s="21">
        <f t="shared" si="2"/>
        <v>39.65</v>
      </c>
      <c r="AB16" s="21">
        <f t="shared" si="2"/>
        <v>21.14</v>
      </c>
      <c r="AC16" s="21">
        <f t="shared" si="2"/>
        <v>63.89</v>
      </c>
      <c r="AD16" s="21">
        <f t="shared" si="2"/>
        <v>34.29</v>
      </c>
      <c r="AE16" s="21">
        <f t="shared" si="2"/>
        <v>3.91</v>
      </c>
      <c r="AF16" s="21">
        <f t="shared" si="2"/>
        <v>1.89</v>
      </c>
      <c r="AG16" s="10">
        <f>AVERAGE(AG12:AG15)</f>
        <v>3336</v>
      </c>
      <c r="AH16" s="10">
        <f>AVERAGE(AH12:AH15)</f>
        <v>105371.53197742286</v>
      </c>
      <c r="AI16" s="29" t="s">
        <v>69</v>
      </c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</row>
    <row r="17" spans="1:86" ht="15.75" x14ac:dyDescent="0.25">
      <c r="A17" s="4">
        <v>1</v>
      </c>
      <c r="B17" s="4">
        <v>2</v>
      </c>
      <c r="C17" s="9" t="s">
        <v>41</v>
      </c>
      <c r="D17" s="9">
        <v>102</v>
      </c>
      <c r="E17" s="18">
        <v>65.290000000000006</v>
      </c>
      <c r="F17" s="18">
        <v>148.85</v>
      </c>
      <c r="G17" s="18">
        <f>(43560/(5*20))*F17*((100-E17)/(100-65))/2000</f>
        <v>32.150911037142848</v>
      </c>
      <c r="H17" s="19">
        <v>10</v>
      </c>
      <c r="I17" s="19">
        <v>50</v>
      </c>
      <c r="J17" s="19">
        <v>5</v>
      </c>
      <c r="K17" s="19">
        <v>20</v>
      </c>
      <c r="L17" s="19">
        <v>35</v>
      </c>
      <c r="M17" s="19">
        <v>33.5</v>
      </c>
      <c r="N17" s="19">
        <v>3</v>
      </c>
      <c r="O17" s="19">
        <v>3</v>
      </c>
      <c r="P17" s="19">
        <v>3</v>
      </c>
      <c r="Q17" s="19">
        <v>3</v>
      </c>
      <c r="R17" s="19">
        <v>3</v>
      </c>
      <c r="S17" s="19">
        <v>3</v>
      </c>
      <c r="T17" s="19">
        <v>0</v>
      </c>
      <c r="U17" s="19">
        <v>0</v>
      </c>
      <c r="V17" s="19">
        <v>2</v>
      </c>
      <c r="W17" s="19">
        <v>5</v>
      </c>
      <c r="X17" s="19">
        <v>33.5</v>
      </c>
      <c r="Y17" s="19">
        <v>1</v>
      </c>
      <c r="Z17" s="18">
        <v>7.91</v>
      </c>
      <c r="AA17" s="18">
        <v>37.049999999999997</v>
      </c>
      <c r="AB17" s="18">
        <v>23.15</v>
      </c>
      <c r="AC17" s="18">
        <v>64.98</v>
      </c>
      <c r="AD17" s="18">
        <v>32.69</v>
      </c>
      <c r="AE17" s="18">
        <v>3.77</v>
      </c>
      <c r="AF17" s="18">
        <v>2.11</v>
      </c>
      <c r="AG17" s="9">
        <v>3186</v>
      </c>
      <c r="AH17" s="19">
        <f>SUM(AG17*G21)</f>
        <v>97184.852827099705</v>
      </c>
      <c r="AI17" s="28" t="s">
        <v>69</v>
      </c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</row>
    <row r="18" spans="1:86" ht="15.75" x14ac:dyDescent="0.25">
      <c r="A18" s="4">
        <v>2</v>
      </c>
      <c r="B18" s="4">
        <v>2</v>
      </c>
      <c r="C18" s="9"/>
      <c r="D18" s="9">
        <v>201</v>
      </c>
      <c r="E18" s="18">
        <v>66.430000000000007</v>
      </c>
      <c r="F18" s="18">
        <v>134.15</v>
      </c>
      <c r="G18" s="18">
        <f>(43560/(5*20))*F18*((100-E18)/(100-65))/2000</f>
        <v>28.02411131142857</v>
      </c>
      <c r="H18" s="19">
        <v>10</v>
      </c>
      <c r="I18" s="19">
        <v>50</v>
      </c>
      <c r="J18" s="19">
        <v>5</v>
      </c>
      <c r="K18" s="19">
        <v>20</v>
      </c>
      <c r="L18" s="19">
        <v>35</v>
      </c>
      <c r="M18" s="19">
        <v>33.799999999999997</v>
      </c>
      <c r="N18" s="19">
        <v>3</v>
      </c>
      <c r="O18" s="19">
        <v>3</v>
      </c>
      <c r="P18" s="19">
        <v>3</v>
      </c>
      <c r="Q18" s="19">
        <v>3</v>
      </c>
      <c r="R18" s="19">
        <v>3</v>
      </c>
      <c r="S18" s="19">
        <v>3</v>
      </c>
      <c r="T18" s="19">
        <v>0</v>
      </c>
      <c r="U18" s="19">
        <v>0</v>
      </c>
      <c r="V18" s="19">
        <v>1</v>
      </c>
      <c r="W18" s="19">
        <v>4</v>
      </c>
      <c r="X18" s="19">
        <v>33.799999999999997</v>
      </c>
      <c r="Y18" s="19">
        <v>1</v>
      </c>
      <c r="Z18" s="18" t="s">
        <v>70</v>
      </c>
      <c r="AA18" s="18" t="s">
        <v>70</v>
      </c>
      <c r="AB18" s="18" t="s">
        <v>70</v>
      </c>
      <c r="AC18" s="18" t="s">
        <v>70</v>
      </c>
      <c r="AD18" s="18" t="s">
        <v>70</v>
      </c>
      <c r="AE18" s="18" t="s">
        <v>70</v>
      </c>
      <c r="AF18" s="18" t="s">
        <v>70</v>
      </c>
      <c r="AG18" s="18" t="s">
        <v>70</v>
      </c>
      <c r="AH18" s="18" t="s">
        <v>70</v>
      </c>
      <c r="AI18" s="18" t="s">
        <v>70</v>
      </c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</row>
    <row r="19" spans="1:86" ht="15.75" x14ac:dyDescent="0.25">
      <c r="A19" s="4">
        <v>3</v>
      </c>
      <c r="B19" s="4">
        <v>2</v>
      </c>
      <c r="C19" s="9" t="s">
        <v>73</v>
      </c>
      <c r="D19" s="9">
        <v>301</v>
      </c>
      <c r="E19" s="18">
        <v>65.069999999999993</v>
      </c>
      <c r="F19" s="18">
        <v>138.37</v>
      </c>
      <c r="G19" s="18">
        <f>(43560/(5*20))*F19*((100-E19)/(100-65))/2000</f>
        <v>30.07671202800001</v>
      </c>
      <c r="H19" s="19">
        <v>10</v>
      </c>
      <c r="I19" s="19">
        <v>50</v>
      </c>
      <c r="J19" s="19">
        <v>5</v>
      </c>
      <c r="K19" s="19">
        <v>20</v>
      </c>
      <c r="L19" s="19">
        <v>35</v>
      </c>
      <c r="M19" s="19">
        <v>33.6</v>
      </c>
      <c r="N19" s="19">
        <v>3</v>
      </c>
      <c r="O19" s="19">
        <v>3</v>
      </c>
      <c r="P19" s="19">
        <v>3</v>
      </c>
      <c r="Q19" s="19">
        <v>3</v>
      </c>
      <c r="R19" s="19">
        <v>3</v>
      </c>
      <c r="S19" s="19">
        <v>3</v>
      </c>
      <c r="T19" s="19">
        <v>0</v>
      </c>
      <c r="U19" s="19">
        <v>0</v>
      </c>
      <c r="V19" s="19">
        <v>1</v>
      </c>
      <c r="W19" s="19">
        <v>5</v>
      </c>
      <c r="X19" s="19">
        <v>33.6</v>
      </c>
      <c r="Y19" s="19">
        <v>1</v>
      </c>
      <c r="Z19" s="18" t="s">
        <v>70</v>
      </c>
      <c r="AA19" s="18" t="s">
        <v>70</v>
      </c>
      <c r="AB19" s="18" t="s">
        <v>70</v>
      </c>
      <c r="AC19" s="18" t="s">
        <v>70</v>
      </c>
      <c r="AD19" s="18" t="s">
        <v>70</v>
      </c>
      <c r="AE19" s="18" t="s">
        <v>70</v>
      </c>
      <c r="AF19" s="18" t="s">
        <v>70</v>
      </c>
      <c r="AG19" s="18" t="s">
        <v>70</v>
      </c>
      <c r="AH19" s="18" t="s">
        <v>70</v>
      </c>
      <c r="AI19" s="18" t="s">
        <v>70</v>
      </c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</row>
    <row r="20" spans="1:86" ht="15.75" x14ac:dyDescent="0.25">
      <c r="A20" s="4">
        <v>4</v>
      </c>
      <c r="B20" s="4">
        <v>2</v>
      </c>
      <c r="C20" s="9"/>
      <c r="D20" s="9">
        <v>402</v>
      </c>
      <c r="E20" s="18">
        <v>65.13</v>
      </c>
      <c r="F20" s="18">
        <v>146.38</v>
      </c>
      <c r="G20" s="18">
        <f>(43560/(5*20))*F20*((100-E20)/(100-65))/2000</f>
        <v>31.763146762285722</v>
      </c>
      <c r="H20" s="19">
        <v>10</v>
      </c>
      <c r="I20" s="19">
        <v>50</v>
      </c>
      <c r="J20" s="19">
        <v>5</v>
      </c>
      <c r="K20" s="19">
        <v>20</v>
      </c>
      <c r="L20" s="19">
        <v>35</v>
      </c>
      <c r="M20" s="19">
        <v>33.700000000000003</v>
      </c>
      <c r="N20" s="19">
        <v>3</v>
      </c>
      <c r="O20" s="19">
        <v>3</v>
      </c>
      <c r="P20" s="19">
        <v>3</v>
      </c>
      <c r="Q20" s="19">
        <v>3</v>
      </c>
      <c r="R20" s="19">
        <v>3</v>
      </c>
      <c r="S20" s="19">
        <v>3</v>
      </c>
      <c r="T20" s="19">
        <v>0</v>
      </c>
      <c r="U20" s="19">
        <v>0</v>
      </c>
      <c r="V20" s="19">
        <v>2</v>
      </c>
      <c r="W20" s="19">
        <v>4</v>
      </c>
      <c r="X20" s="19">
        <v>33.6</v>
      </c>
      <c r="Y20" s="19">
        <v>1</v>
      </c>
      <c r="Z20" s="18" t="s">
        <v>70</v>
      </c>
      <c r="AA20" s="18" t="s">
        <v>70</v>
      </c>
      <c r="AB20" s="18" t="s">
        <v>70</v>
      </c>
      <c r="AC20" s="18" t="s">
        <v>70</v>
      </c>
      <c r="AD20" s="18" t="s">
        <v>70</v>
      </c>
      <c r="AE20" s="18" t="s">
        <v>70</v>
      </c>
      <c r="AF20" s="18" t="s">
        <v>70</v>
      </c>
      <c r="AG20" s="18" t="s">
        <v>70</v>
      </c>
      <c r="AH20" s="18" t="s">
        <v>70</v>
      </c>
      <c r="AI20" s="18" t="s">
        <v>70</v>
      </c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</row>
    <row r="21" spans="1:86" ht="15.75" x14ac:dyDescent="0.25">
      <c r="A21" s="4"/>
      <c r="B21" s="4"/>
      <c r="C21" s="20"/>
      <c r="D21" s="9"/>
      <c r="E21" s="21">
        <f t="shared" ref="E21:G21" si="3">AVERAGE(E17:E20)</f>
        <v>65.48</v>
      </c>
      <c r="F21" s="21">
        <f t="shared" si="3"/>
        <v>141.9375</v>
      </c>
      <c r="G21" s="21">
        <f t="shared" si="3"/>
        <v>30.503720284714284</v>
      </c>
      <c r="H21" s="10">
        <f>AVERAGE(H17:H20)</f>
        <v>10</v>
      </c>
      <c r="I21" s="10">
        <f>AVERAGE(I17:I20)</f>
        <v>50</v>
      </c>
      <c r="J21" s="10">
        <f>AVERAGE(J17:J20)</f>
        <v>5</v>
      </c>
      <c r="K21" s="10">
        <f>AVERAGE(K17:K20)</f>
        <v>20</v>
      </c>
      <c r="L21" s="10">
        <f>AVERAGE(L17:L20)</f>
        <v>35</v>
      </c>
      <c r="M21" s="10">
        <f t="shared" ref="M21:AF21" si="4">AVERAGE(M17:M20)</f>
        <v>33.650000000000006</v>
      </c>
      <c r="N21" s="10">
        <f t="shared" si="4"/>
        <v>3</v>
      </c>
      <c r="O21" s="10">
        <f t="shared" si="4"/>
        <v>3</v>
      </c>
      <c r="P21" s="10">
        <f t="shared" si="4"/>
        <v>3</v>
      </c>
      <c r="Q21" s="10">
        <f t="shared" si="4"/>
        <v>3</v>
      </c>
      <c r="R21" s="10">
        <f t="shared" si="4"/>
        <v>3</v>
      </c>
      <c r="S21" s="10">
        <f t="shared" si="4"/>
        <v>3</v>
      </c>
      <c r="T21" s="10">
        <f t="shared" si="4"/>
        <v>0</v>
      </c>
      <c r="U21" s="10">
        <f t="shared" si="4"/>
        <v>0</v>
      </c>
      <c r="V21" s="10">
        <f t="shared" si="4"/>
        <v>1.5</v>
      </c>
      <c r="W21" s="10">
        <f t="shared" si="4"/>
        <v>4.5</v>
      </c>
      <c r="X21" s="10">
        <f t="shared" si="4"/>
        <v>33.625</v>
      </c>
      <c r="Y21" s="10">
        <f t="shared" si="4"/>
        <v>1</v>
      </c>
      <c r="Z21" s="21">
        <f t="shared" si="4"/>
        <v>7.91</v>
      </c>
      <c r="AA21" s="21">
        <f t="shared" si="4"/>
        <v>37.049999999999997</v>
      </c>
      <c r="AB21" s="21">
        <f t="shared" si="4"/>
        <v>23.15</v>
      </c>
      <c r="AC21" s="21">
        <f t="shared" si="4"/>
        <v>64.98</v>
      </c>
      <c r="AD21" s="21">
        <f t="shared" si="4"/>
        <v>32.69</v>
      </c>
      <c r="AE21" s="21">
        <f t="shared" si="4"/>
        <v>3.77</v>
      </c>
      <c r="AF21" s="21">
        <f t="shared" si="4"/>
        <v>2.11</v>
      </c>
      <c r="AG21" s="10">
        <f>AVERAGE(AG17:AG20)</f>
        <v>3186</v>
      </c>
      <c r="AH21" s="10">
        <f>AVERAGE(AH17:AH20)</f>
        <v>97184.852827099705</v>
      </c>
      <c r="AI21" s="29" t="s">
        <v>69</v>
      </c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</row>
    <row r="22" spans="1:86" ht="15.75" x14ac:dyDescent="0.25">
      <c r="A22" s="4"/>
      <c r="B22" s="4"/>
      <c r="C22" s="8"/>
      <c r="D22" s="9"/>
      <c r="E22" s="21"/>
      <c r="F22" s="21"/>
      <c r="G22" s="10"/>
      <c r="H22" s="21"/>
      <c r="I22" s="10"/>
      <c r="J22" s="10"/>
      <c r="K22" s="10"/>
      <c r="L22" s="10"/>
      <c r="M22" s="10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0"/>
      <c r="Y22" s="21"/>
      <c r="Z22" s="21"/>
      <c r="AA22" s="10"/>
      <c r="AB22" s="10"/>
      <c r="AC22" s="12"/>
      <c r="AD22" s="12"/>
      <c r="AE22" s="12"/>
      <c r="AF22" s="12"/>
      <c r="AG22" s="8"/>
      <c r="AH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</row>
    <row r="23" spans="1:86" ht="15.75" x14ac:dyDescent="0.25">
      <c r="A23" s="4"/>
      <c r="B23" s="4"/>
      <c r="C23" s="8"/>
      <c r="D23" s="9"/>
      <c r="E23" s="21"/>
      <c r="F23" s="21"/>
      <c r="G23" s="10"/>
      <c r="H23" s="21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9"/>
      <c r="AF23" s="19"/>
      <c r="AG23" s="19"/>
      <c r="AH23" s="19"/>
      <c r="AI23" s="19"/>
      <c r="AJ23" s="19"/>
      <c r="AK23" s="19"/>
      <c r="AL23" s="19"/>
      <c r="AM23" s="19"/>
      <c r="AN23" s="19"/>
      <c r="AO23" s="10"/>
      <c r="AP23" s="10"/>
      <c r="AQ23" s="10"/>
      <c r="AR23" s="21"/>
      <c r="AS23" s="21"/>
      <c r="AT23" s="10"/>
      <c r="AU23" s="10"/>
      <c r="AV23" s="12"/>
      <c r="AW23" s="12"/>
      <c r="AX23" s="12"/>
      <c r="AY23" s="12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</row>
    <row r="24" spans="1:86" ht="15.75" x14ac:dyDescent="0.25">
      <c r="A24" s="4"/>
      <c r="B24" s="4"/>
      <c r="C24" s="8"/>
      <c r="D24" s="9"/>
      <c r="E24" s="21"/>
      <c r="F24" s="21"/>
      <c r="G24" s="10"/>
      <c r="H24" s="21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9"/>
      <c r="AF24" s="19"/>
      <c r="AG24" s="19"/>
      <c r="AH24" s="19"/>
      <c r="AI24" s="19"/>
      <c r="AJ24" s="19"/>
      <c r="AK24" s="19"/>
      <c r="AL24" s="19"/>
      <c r="AM24" s="19"/>
      <c r="AN24" s="19"/>
      <c r="AO24" s="10"/>
      <c r="AP24" s="10"/>
      <c r="AQ24" s="10"/>
      <c r="AR24" s="21"/>
      <c r="AS24" s="21"/>
      <c r="AT24" s="10"/>
      <c r="AU24" s="10"/>
      <c r="AV24" s="12"/>
      <c r="AW24" s="12"/>
      <c r="AX24" s="12"/>
      <c r="AY24" s="12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</row>
    <row r="25" spans="1:86" ht="15.75" x14ac:dyDescent="0.25">
      <c r="A25" s="4"/>
      <c r="B25" s="4"/>
      <c r="C25" s="8"/>
      <c r="D25" s="9"/>
      <c r="E25" s="21"/>
      <c r="F25" s="21"/>
      <c r="G25" s="10"/>
      <c r="H25" s="21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/>
      <c r="AF25" s="19"/>
      <c r="AG25" s="19"/>
      <c r="AH25" s="19"/>
      <c r="AI25" s="19"/>
      <c r="AJ25" s="19"/>
      <c r="AK25" s="19"/>
      <c r="AL25" s="19"/>
      <c r="AM25" s="19"/>
      <c r="AN25" s="19"/>
      <c r="AO25" s="10"/>
      <c r="AP25" s="10"/>
      <c r="AQ25" s="10"/>
      <c r="AR25" s="21"/>
      <c r="AS25" s="21"/>
      <c r="AT25" s="10"/>
      <c r="AU25" s="10"/>
      <c r="AV25" s="12"/>
      <c r="AW25" s="12"/>
      <c r="AX25" s="12"/>
      <c r="AY25" s="12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</row>
    <row r="26" spans="1:86" x14ac:dyDescent="0.25">
      <c r="E26" s="4" t="s">
        <v>26</v>
      </c>
      <c r="F26" s="4" t="s">
        <v>26</v>
      </c>
      <c r="G26" s="4" t="s">
        <v>26</v>
      </c>
      <c r="H26" s="4" t="s">
        <v>26</v>
      </c>
      <c r="I26" s="4" t="s">
        <v>26</v>
      </c>
      <c r="J26" s="4" t="s">
        <v>26</v>
      </c>
      <c r="K26" s="4" t="s">
        <v>26</v>
      </c>
      <c r="L26" s="4" t="s">
        <v>26</v>
      </c>
      <c r="M26" s="4" t="s">
        <v>26</v>
      </c>
      <c r="N26" s="4" t="s">
        <v>26</v>
      </c>
      <c r="O26" s="4" t="s">
        <v>26</v>
      </c>
      <c r="P26" s="4" t="s">
        <v>26</v>
      </c>
      <c r="Q26" s="4" t="s">
        <v>26</v>
      </c>
      <c r="R26" s="4" t="s">
        <v>26</v>
      </c>
      <c r="S26" s="4" t="s">
        <v>26</v>
      </c>
      <c r="T26" s="4" t="s">
        <v>26</v>
      </c>
      <c r="U26" s="4" t="s">
        <v>26</v>
      </c>
      <c r="V26" s="4" t="s">
        <v>26</v>
      </c>
      <c r="W26" s="4" t="s">
        <v>26</v>
      </c>
      <c r="X26" s="4" t="s">
        <v>26</v>
      </c>
      <c r="Y26" s="4" t="s">
        <v>26</v>
      </c>
      <c r="Z26" s="4" t="s">
        <v>26</v>
      </c>
      <c r="AA26" s="4"/>
    </row>
    <row r="27" spans="1:86" ht="15.75" x14ac:dyDescent="0.25">
      <c r="C27" s="8"/>
      <c r="D27" s="8"/>
      <c r="E27" s="8"/>
      <c r="F27" s="8"/>
      <c r="G27" s="8"/>
      <c r="H27" s="8"/>
      <c r="I27" s="8"/>
      <c r="J27" s="8"/>
      <c r="K27" s="8"/>
      <c r="L27" s="8"/>
      <c r="M27" s="13"/>
      <c r="N27" s="11">
        <v>45455</v>
      </c>
      <c r="O27" s="11" t="s">
        <v>21</v>
      </c>
      <c r="P27" s="11" t="s">
        <v>21</v>
      </c>
      <c r="Q27" s="11" t="s">
        <v>21</v>
      </c>
      <c r="R27" s="11" t="s">
        <v>21</v>
      </c>
      <c r="S27" s="11" t="s">
        <v>21</v>
      </c>
      <c r="T27" s="11" t="s">
        <v>21</v>
      </c>
      <c r="U27" s="11" t="s">
        <v>28</v>
      </c>
      <c r="V27" s="11" t="s">
        <v>28</v>
      </c>
      <c r="W27" s="11" t="s">
        <v>28</v>
      </c>
      <c r="X27" s="11">
        <v>45608</v>
      </c>
      <c r="Z27" s="11" t="s">
        <v>40</v>
      </c>
    </row>
    <row r="28" spans="1:86" ht="18.75" x14ac:dyDescent="0.3">
      <c r="A28" s="23"/>
      <c r="B28" s="3"/>
      <c r="C28" s="23"/>
      <c r="D28" s="8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1"/>
      <c r="P28" s="11"/>
      <c r="Q28" s="11"/>
      <c r="R28" s="11"/>
      <c r="S28" s="11"/>
      <c r="T28" s="11"/>
      <c r="U28" s="11"/>
      <c r="V28" s="11"/>
      <c r="W28" s="11"/>
      <c r="X28" s="12"/>
      <c r="Y28" s="11"/>
      <c r="Z28" s="11"/>
    </row>
    <row r="29" spans="1:86" ht="15.75" x14ac:dyDescent="0.25">
      <c r="A29" s="12"/>
      <c r="B29" s="14"/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1"/>
      <c r="Z29" s="11"/>
    </row>
    <row r="30" spans="1:86" ht="15.75" x14ac:dyDescent="0.25">
      <c r="A30" s="2"/>
      <c r="B30" s="7"/>
      <c r="C30" s="12"/>
      <c r="D30" s="2"/>
      <c r="E30" s="15"/>
      <c r="F30" s="12"/>
      <c r="G30" s="15"/>
      <c r="H30" s="12"/>
      <c r="I30" s="15"/>
      <c r="J30" s="15"/>
      <c r="K30" s="15"/>
      <c r="L30" s="15"/>
      <c r="M30" s="15"/>
      <c r="N30" s="15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5"/>
      <c r="Z30" s="15"/>
    </row>
    <row r="31" spans="1:86" ht="15.75" x14ac:dyDescent="0.25">
      <c r="A31" s="17"/>
      <c r="B31" s="6"/>
      <c r="C31" s="12"/>
      <c r="D31" s="2"/>
      <c r="E31" s="15"/>
      <c r="F31" s="15"/>
      <c r="G31" s="15"/>
      <c r="H31" s="16"/>
      <c r="I31" s="15"/>
      <c r="J31" s="15"/>
      <c r="K31" s="15"/>
      <c r="L31" s="15"/>
      <c r="M31" s="15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1"/>
      <c r="Y31" s="12"/>
      <c r="Z31" s="12"/>
    </row>
    <row r="32" spans="1:86" ht="15.75" x14ac:dyDescent="0.25">
      <c r="A32" s="1"/>
      <c r="B32" s="1"/>
      <c r="C32" s="12"/>
      <c r="D32" s="12"/>
      <c r="E32" s="15"/>
      <c r="F32" s="15"/>
      <c r="G32" s="15"/>
      <c r="H32" s="15"/>
      <c r="I32" s="15"/>
      <c r="J32" s="15"/>
      <c r="K32" s="15"/>
      <c r="L32" s="15"/>
      <c r="M32" s="15"/>
      <c r="N32" s="12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x14ac:dyDescent="0.25">
      <c r="A33" s="4"/>
      <c r="B33" s="4"/>
      <c r="C33" s="9"/>
      <c r="D33" s="9"/>
      <c r="E33" s="19"/>
      <c r="F33" s="18"/>
      <c r="G33" s="19"/>
      <c r="H33" s="1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x14ac:dyDescent="0.25">
      <c r="A34" s="4"/>
      <c r="B34" s="4"/>
      <c r="C34" s="9"/>
      <c r="D34" s="9"/>
      <c r="E34" s="19"/>
      <c r="F34" s="18"/>
      <c r="G34" s="19"/>
      <c r="H34" s="1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x14ac:dyDescent="0.25">
      <c r="A35" s="4"/>
      <c r="B35" s="4"/>
      <c r="C35" s="9"/>
      <c r="D35" s="9"/>
      <c r="E35" s="19"/>
      <c r="F35" s="18"/>
      <c r="G35" s="19"/>
      <c r="H35" s="18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x14ac:dyDescent="0.25">
      <c r="A36" s="4"/>
      <c r="B36" s="4"/>
      <c r="C36" s="9"/>
      <c r="D36" s="9"/>
      <c r="E36" s="19"/>
      <c r="F36" s="18"/>
      <c r="G36" s="19"/>
      <c r="H36" s="18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x14ac:dyDescent="0.25">
      <c r="A37" s="4"/>
      <c r="B37" s="4"/>
      <c r="C37" s="20"/>
      <c r="D37" s="9"/>
      <c r="E37" s="10"/>
      <c r="F37" s="21"/>
      <c r="G37" s="10"/>
      <c r="H37" s="21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x14ac:dyDescent="0.25">
      <c r="A38" s="4"/>
      <c r="B38" s="4"/>
      <c r="C38" s="9"/>
      <c r="D38" s="9"/>
      <c r="E38" s="19"/>
      <c r="F38" s="18"/>
      <c r="G38" s="19"/>
      <c r="H38" s="18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x14ac:dyDescent="0.25">
      <c r="A39" s="4"/>
      <c r="B39" s="4"/>
      <c r="C39" s="9"/>
      <c r="D39" s="9"/>
      <c r="E39" s="19"/>
      <c r="F39" s="18"/>
      <c r="G39" s="19"/>
      <c r="H39" s="18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x14ac:dyDescent="0.25">
      <c r="A40" s="4"/>
      <c r="B40" s="4"/>
      <c r="C40" s="9"/>
      <c r="D40" s="9"/>
      <c r="E40" s="19"/>
      <c r="F40" s="18"/>
      <c r="G40" s="19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x14ac:dyDescent="0.25">
      <c r="A41" s="4"/>
      <c r="B41" s="4"/>
      <c r="C41" s="9"/>
      <c r="D41" s="9"/>
      <c r="E41" s="19"/>
      <c r="F41" s="18"/>
      <c r="G41" s="19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x14ac:dyDescent="0.25">
      <c r="A42" s="4"/>
      <c r="B42" s="4"/>
      <c r="C42" s="20"/>
      <c r="D42" s="9"/>
      <c r="E42" s="10"/>
      <c r="F42" s="21"/>
      <c r="G42" s="10"/>
      <c r="H42" s="21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</sheetData>
  <printOptions horizontalCentered="1" verticalCentered="1"/>
  <pageMargins left="0" right="0" top="0" bottom="0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jeff .</cp:lastModifiedBy>
  <cp:lastPrinted>2024-11-26T22:58:44Z</cp:lastPrinted>
  <dcterms:created xsi:type="dcterms:W3CDTF">2014-09-02T20:47:42Z</dcterms:created>
  <dcterms:modified xsi:type="dcterms:W3CDTF">2025-01-06T20:09:01Z</dcterms:modified>
</cp:coreProperties>
</file>